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56" windowWidth="15252" windowHeight="8688"/>
  </bookViews>
  <sheets>
    <sheet name="Прил3 соб 2022" sheetId="26" r:id="rId1"/>
  </sheets>
  <calcPr calcId="124519"/>
</workbook>
</file>

<file path=xl/calcChain.xml><?xml version="1.0" encoding="utf-8"?>
<calcChain xmlns="http://schemas.openxmlformats.org/spreadsheetml/2006/main">
  <c r="B19" i="26"/>
  <c r="B31"/>
  <c r="B29"/>
  <c r="B23" l="1"/>
  <c r="C18"/>
  <c r="D18"/>
  <c r="B25"/>
  <c r="B34"/>
  <c r="B40"/>
  <c r="B41"/>
  <c r="B36" l="1"/>
  <c r="B22"/>
  <c r="B20"/>
  <c r="B18" s="1"/>
  <c r="C28" l="1"/>
  <c r="D28"/>
  <c r="B28"/>
  <c r="C22"/>
  <c r="D22"/>
  <c r="B37"/>
  <c r="B43" l="1"/>
  <c r="G29" l="1"/>
  <c r="G28" s="1"/>
  <c r="H29"/>
  <c r="H28" s="1"/>
  <c r="I29"/>
  <c r="I28" s="1"/>
  <c r="J29"/>
  <c r="J28" s="1"/>
  <c r="F29"/>
  <c r="F28" s="1"/>
  <c r="E29"/>
  <c r="E28" s="1"/>
  <c r="F23"/>
  <c r="F22" s="1"/>
  <c r="G23"/>
  <c r="G22" s="1"/>
  <c r="H23"/>
  <c r="H22" s="1"/>
  <c r="I23"/>
  <c r="I22" s="1"/>
  <c r="J23"/>
  <c r="J22" s="1"/>
  <c r="E23"/>
  <c r="E22" s="1"/>
  <c r="F19"/>
  <c r="F18" s="1"/>
  <c r="G19"/>
  <c r="G18" s="1"/>
  <c r="H19"/>
  <c r="H18" s="1"/>
  <c r="I19"/>
  <c r="I18" s="1"/>
  <c r="J19"/>
  <c r="J18" s="1"/>
  <c r="E19"/>
  <c r="E18" s="1"/>
  <c r="C37"/>
  <c r="D37"/>
  <c r="E37"/>
  <c r="F37"/>
  <c r="G37"/>
  <c r="H37"/>
  <c r="I37"/>
  <c r="J37"/>
  <c r="C35" l="1"/>
  <c r="D35"/>
  <c r="E35"/>
  <c r="F35"/>
  <c r="G35"/>
  <c r="H35"/>
  <c r="I35"/>
  <c r="J35"/>
  <c r="B35"/>
  <c r="B17" s="1"/>
  <c r="D17" l="1"/>
  <c r="J17"/>
  <c r="H17"/>
  <c r="F17"/>
  <c r="I17"/>
  <c r="G17"/>
  <c r="E17"/>
  <c r="C17"/>
</calcChain>
</file>

<file path=xl/sharedStrings.xml><?xml version="1.0" encoding="utf-8"?>
<sst xmlns="http://schemas.openxmlformats.org/spreadsheetml/2006/main" count="44" uniqueCount="44">
  <si>
    <t>Финансовое обеспечение Муниципальной программы за счет средств бюджета района</t>
  </si>
  <si>
    <t xml:space="preserve">2022 год </t>
  </si>
  <si>
    <t>2023 год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</si>
  <si>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</si>
  <si>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</si>
  <si>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</si>
  <si>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</si>
  <si>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</si>
  <si>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2029 год</t>
  </si>
  <si>
    <t>2030 год</t>
  </si>
  <si>
    <t>Наименование мероприятия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</si>
  <si>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</si>
  <si>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</si>
  <si>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</si>
  <si>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Отдельное мероприятие "Развитие  системы общего образования"</t>
  </si>
  <si>
    <t>Общебразовательные  организации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</si>
  <si>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</si>
  <si>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</si>
  <si>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</si>
  <si>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</si>
  <si>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</si>
  <si>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Отдельное мероприятие "Организация отдыха и оздоровление детей и молодежи"</t>
  </si>
  <si>
    <t>Мероприятия по оздоровлению детей и молодежи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</si>
  <si>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</si>
  <si>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</si>
  <si>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Приложение №4</t>
  </si>
  <si>
    <t>Организации, оказывающие методическую помощь педагогам</t>
  </si>
  <si>
    <t>Отдельное мероприятие "Развитие кадрового потенциала системы образования района"</t>
  </si>
  <si>
    <t>Единовременное денежное поощрение лучших педагогических работников и учащихся Лузского района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</si>
  <si>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</si>
  <si>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</si>
  <si>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</si>
  <si>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</si>
  <si>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к муниципальной программе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</si>
  <si>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</si>
  <si>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>к Постановлению администрации</t>
  </si>
  <si>
    <t xml:space="preserve"> Лузский муниципальный округ </t>
  </si>
  <si>
    <t>Повышение кадрового подготовки специалистов</t>
  </si>
  <si>
    <t xml:space="preserve">Приведение зданий дошкольных учреждений в соответствии с требованиями надзорных органов и подготовка их к отопительному сезону </t>
  </si>
  <si>
    <t>Подготовка общеобразовательных учреждений к новому учебному году и отопительному сезону</t>
  </si>
  <si>
    <t xml:space="preserve">Приведение зданий дополнительного образования в соответствии с требованиями надзорных органов и подготовка их к отопительному сезону </t>
  </si>
  <si>
    <t>Приложение № 4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</si>
  <si>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</si>
  <si>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от   25.11.2022                                   №995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</si>
</sst>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right" wrapText="1"/>
    </xf>
    <xf numFmtId="0" fontId="6" fillId="2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wrapText="1"/>
    </xf>
    <xf numFmtId="0" fontId="6" fillId="2" borderId="2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wrapText="1"/>
    </xf>
    <xf numFmtId="164" fontId="6" fillId="2" borderId="0" xfId="0" applyNumberFormat="1" applyFont="1" applyFill="1" applyBorder="1" applyAlignment="1">
      <alignment wrapText="1"/>
    </xf>
    <xf numFmtId="0" fontId="0" fillId="0" borderId="0" xfId="0" applyBorder="1"/>
    <xf numFmtId="0" fontId="6" fillId="0" borderId="0" xfId="0" applyFont="1"/>
    <xf numFmtId="2" fontId="6" fillId="0" borderId="1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I14" sqref="I14"/>
    </sheetView>
  </sheetViews>
  <sheetFormatPr defaultRowHeight="14.4"/>
  <cols>
    <col min="1" max="1" width="43.6640625" customWidth="1"/>
    <col min="2" max="3" width="10.109375" customWidth="1"/>
    <col min="4" max="4" width="10.6640625" customWidth="1"/>
    <col min="5" max="5" width="9.6640625" customWidth="1"/>
    <col min="6" max="6" width="9.109375" customWidth="1"/>
    <col min="7" max="7" width="10.33203125" customWidth="1"/>
    <col min="8" max="8" width="9.88671875" customWidth="1"/>
    <col min="9" max="9" width="9.33203125" customWidth="1"/>
  </cols>
  <sheetData>
    <row r="1" spans="1:13">
      <c r="H1" s="26" t="s">
        <v>41</v>
      </c>
      <c r="I1" s="26"/>
      <c r="J1" s="26"/>
      <c r="K1" s="26"/>
    </row>
    <row r="2" spans="1:13">
      <c r="H2" s="26" t="s">
        <v>35</v>
      </c>
      <c r="I2" s="26"/>
      <c r="J2" s="26"/>
      <c r="K2" s="26"/>
    </row>
    <row r="3" spans="1:13">
      <c r="H3" s="26" t="s">
        <v>36</v>
      </c>
      <c r="I3" s="26"/>
      <c r="J3" s="26"/>
      <c r="K3" s="26"/>
    </row>
    <row r="4" spans="1:13">
      <c r="H4" s="26" t="s">
        <v>43</v>
      </c>
      <c r="I4" s="26"/>
      <c r="J4" s="26"/>
      <c r="K4" s="26"/>
    </row>
    <row r="5" spans="1:13" ht="1.2" hidden="1" customHeight="1"/>
    <row r="6" spans="1:13" ht="12" hidden="1" customHeight="1">
      <c r="A6" s="1"/>
      <c r="E6" s="6"/>
    </row>
    <row r="7" spans="1:13" ht="12.6" hidden="1" customHeight="1">
      <c r="A7" s="2"/>
      <c r="E7" s="6"/>
    </row>
    <row r="8" spans="1:13" ht="11.4" hidden="1" customHeight="1">
      <c r="A8" s="2"/>
      <c r="E8" s="6"/>
    </row>
    <row r="9" spans="1:13" ht="6" hidden="1" customHeight="1">
      <c r="A9" s="2"/>
      <c r="E9" s="6"/>
    </row>
    <row r="10" spans="1:13" ht="15" customHeight="1">
      <c r="A10" s="2"/>
      <c r="H10" s="6" t="s">
        <v>25</v>
      </c>
    </row>
    <row r="11" spans="1:13" ht="11.4" customHeight="1">
      <c r="A11" s="3"/>
      <c r="E11" s="6"/>
      <c r="H11" s="33" t="s">
        <v>33</v>
      </c>
      <c r="I11" s="33"/>
      <c r="J11" s="33"/>
      <c r="K11" s="33"/>
      <c r="L11" s="33"/>
      <c r="M11" s="33"/>
    </row>
    <row r="12" spans="1:13" ht="6.6" customHeight="1">
      <c r="A12" s="4"/>
    </row>
    <row r="13" spans="1:13" ht="15" customHeight="1">
      <c r="A13" s="32" t="s">
        <v>0</v>
      </c>
      <c r="B13" s="32"/>
      <c r="C13" s="32"/>
      <c r="D13" s="32"/>
      <c r="E13" s="32"/>
      <c r="F13" s="32"/>
      <c r="G13" s="32"/>
      <c r="H13" s="32"/>
      <c r="I13" s="32"/>
    </row>
    <row r="14" spans="1:13" ht="7.95" customHeight="1">
      <c r="A14" s="5"/>
    </row>
    <row r="15" spans="1:13" ht="9" customHeight="1">
      <c r="A15" s="28" t="s">
        <v>10</v>
      </c>
      <c r="B15" s="30"/>
      <c r="C15" s="30"/>
      <c r="D15" s="30"/>
      <c r="E15" s="30"/>
      <c r="F15" s="30"/>
      <c r="G15" s="30"/>
      <c r="H15" s="30"/>
      <c r="I15" s="30"/>
      <c r="J15" s="31"/>
    </row>
    <row r="16" spans="1:13">
      <c r="A16" s="29"/>
      <c r="B16" s="7" t="s">
        <v>1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7" t="s">
        <v>7</v>
      </c>
      <c r="I16" s="7" t="s">
        <v>8</v>
      </c>
      <c r="J16" s="7" t="s">
        <v>9</v>
      </c>
    </row>
    <row r="17" spans="1:10" ht="26.4">
      <c r="A17" s="9" t="s">
        <v>11</v>
      </c>
      <c r="B17" s="10">
        <f>B18+B22+B28+B35+B37+B40+B41+B42+B43</f>
        <v>128603.6</v>
      </c>
      <c r="C17" s="10">
        <f>C18+C22+C24+C28+C35+C37+C40+C41+C42+C43</f>
        <v>118542.99999999999</v>
      </c>
      <c r="D17" s="10">
        <f>D18+D22+D24+D26+D27+D28+D35+D37+D40+D41+D42+D43</f>
        <v>118667.8</v>
      </c>
      <c r="E17" s="10">
        <f t="shared" ref="E17:J17" si="0">E18+E22+E24+E28+E35+E37+E40+E41+E42+E43</f>
        <v>124180.59999999999</v>
      </c>
      <c r="F17" s="10">
        <f t="shared" si="0"/>
        <v>124180.59999999999</v>
      </c>
      <c r="G17" s="10">
        <f t="shared" si="0"/>
        <v>124180.59999999999</v>
      </c>
      <c r="H17" s="10">
        <f t="shared" si="0"/>
        <v>124180.59999999999</v>
      </c>
      <c r="I17" s="10">
        <f t="shared" si="0"/>
        <v>124180.59999999999</v>
      </c>
      <c r="J17" s="10">
        <f t="shared" si="0"/>
        <v>124180.59999999999</v>
      </c>
    </row>
    <row r="18" spans="1:10" ht="26.4">
      <c r="A18" s="11" t="s">
        <v>12</v>
      </c>
      <c r="B18" s="12">
        <f>B19+B20+B21</f>
        <v>67628.899999999994</v>
      </c>
      <c r="C18" s="12">
        <f t="shared" ref="C18:J18" si="1">C19+C20+C21</f>
        <v>65480.1</v>
      </c>
      <c r="D18" s="12">
        <f t="shared" si="1"/>
        <v>65480.1</v>
      </c>
      <c r="E18" s="12">
        <f t="shared" si="1"/>
        <v>65024.999999999993</v>
      </c>
      <c r="F18" s="12">
        <f t="shared" si="1"/>
        <v>65024.999999999993</v>
      </c>
      <c r="G18" s="12">
        <f t="shared" si="1"/>
        <v>65024.999999999993</v>
      </c>
      <c r="H18" s="12">
        <f t="shared" si="1"/>
        <v>65024.999999999993</v>
      </c>
      <c r="I18" s="12">
        <f t="shared" si="1"/>
        <v>65024.999999999993</v>
      </c>
      <c r="J18" s="12">
        <f t="shared" si="1"/>
        <v>65024.999999999993</v>
      </c>
    </row>
    <row r="19" spans="1:10">
      <c r="A19" s="13" t="s">
        <v>13</v>
      </c>
      <c r="B19" s="14">
        <f>65810.5+30+84.8+260+28.7+508.7</f>
        <v>66722.7</v>
      </c>
      <c r="C19" s="14">
        <v>65480.1</v>
      </c>
      <c r="D19" s="14">
        <v>65480.1</v>
      </c>
      <c r="E19" s="14">
        <f>62187.6+1418.7</f>
        <v>63606.299999999996</v>
      </c>
      <c r="F19" s="14">
        <f t="shared" ref="F19:J19" si="2">62187.6+1418.7</f>
        <v>63606.299999999996</v>
      </c>
      <c r="G19" s="14">
        <f t="shared" si="2"/>
        <v>63606.299999999996</v>
      </c>
      <c r="H19" s="14">
        <f t="shared" si="2"/>
        <v>63606.299999999996</v>
      </c>
      <c r="I19" s="14">
        <f t="shared" si="2"/>
        <v>63606.299999999996</v>
      </c>
      <c r="J19" s="14">
        <f t="shared" si="2"/>
        <v>63606.299999999996</v>
      </c>
    </row>
    <row r="20" spans="1:10" ht="39.6">
      <c r="A20" s="13" t="s">
        <v>38</v>
      </c>
      <c r="B20" s="14">
        <f>590+68.7+237.8</f>
        <v>896.5</v>
      </c>
      <c r="C20" s="14">
        <v>0</v>
      </c>
      <c r="D20" s="14">
        <v>0</v>
      </c>
      <c r="E20" s="14">
        <v>1418.7</v>
      </c>
      <c r="F20" s="14">
        <v>1418.7</v>
      </c>
      <c r="G20" s="14">
        <v>1418.7</v>
      </c>
      <c r="H20" s="14">
        <v>1418.7</v>
      </c>
      <c r="I20" s="14">
        <v>1418.7</v>
      </c>
      <c r="J20" s="14">
        <v>1418.7</v>
      </c>
    </row>
    <row r="21" spans="1:10" ht="80.25" customHeight="1">
      <c r="A21" s="13" t="s">
        <v>42</v>
      </c>
      <c r="B21" s="14">
        <v>9.6999999999999993</v>
      </c>
      <c r="C21" s="14">
        <v>0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</row>
    <row r="22" spans="1:10" ht="26.4">
      <c r="A22" s="11" t="s">
        <v>14</v>
      </c>
      <c r="B22" s="12">
        <f t="shared" ref="B22:J22" si="3">B23+B24+B25+B26+B27</f>
        <v>23654.499999999996</v>
      </c>
      <c r="C22" s="12">
        <f t="shared" si="3"/>
        <v>20497.300000000003</v>
      </c>
      <c r="D22" s="12">
        <f t="shared" si="3"/>
        <v>20559.7</v>
      </c>
      <c r="E22" s="12">
        <f t="shared" si="3"/>
        <v>27821.3</v>
      </c>
      <c r="F22" s="12">
        <f t="shared" si="3"/>
        <v>27821.3</v>
      </c>
      <c r="G22" s="12">
        <f t="shared" si="3"/>
        <v>27821.3</v>
      </c>
      <c r="H22" s="12">
        <f t="shared" si="3"/>
        <v>27821.3</v>
      </c>
      <c r="I22" s="12">
        <f t="shared" si="3"/>
        <v>27821.3</v>
      </c>
      <c r="J22" s="12">
        <f t="shared" si="3"/>
        <v>27821.3</v>
      </c>
    </row>
    <row r="23" spans="1:10">
      <c r="A23" s="15" t="s">
        <v>15</v>
      </c>
      <c r="B23" s="14">
        <f>22123.1+19+275.5+1+110.6-141.7+247+21</f>
        <v>22655.499999999996</v>
      </c>
      <c r="C23" s="14">
        <v>20459.900000000001</v>
      </c>
      <c r="D23" s="14">
        <v>20459.900000000001</v>
      </c>
      <c r="E23" s="14">
        <f>25659+1062</f>
        <v>26721</v>
      </c>
      <c r="F23" s="14">
        <f t="shared" ref="F23:J23" si="4">25659+1062</f>
        <v>26721</v>
      </c>
      <c r="G23" s="14">
        <f t="shared" si="4"/>
        <v>26721</v>
      </c>
      <c r="H23" s="14">
        <f t="shared" si="4"/>
        <v>26721</v>
      </c>
      <c r="I23" s="14">
        <f t="shared" si="4"/>
        <v>26721</v>
      </c>
      <c r="J23" s="14">
        <f t="shared" si="4"/>
        <v>26721</v>
      </c>
    </row>
    <row r="24" spans="1:10" ht="52.8">
      <c r="A24" s="15" t="s">
        <v>29</v>
      </c>
      <c r="B24" s="14">
        <v>39</v>
      </c>
      <c r="C24" s="14">
        <v>37.4</v>
      </c>
      <c r="D24" s="14">
        <v>38.299999999999997</v>
      </c>
      <c r="E24" s="14">
        <v>38.299999999999997</v>
      </c>
      <c r="F24" s="14">
        <v>38.299999999999997</v>
      </c>
      <c r="G24" s="14">
        <v>38.299999999999997</v>
      </c>
      <c r="H24" s="14">
        <v>38.299999999999997</v>
      </c>
      <c r="I24" s="14">
        <v>38.299999999999997</v>
      </c>
      <c r="J24" s="14">
        <v>38.299999999999997</v>
      </c>
    </row>
    <row r="25" spans="1:10" ht="26.4">
      <c r="A25" s="13" t="s">
        <v>39</v>
      </c>
      <c r="B25" s="14">
        <f>990-30</f>
        <v>960</v>
      </c>
      <c r="C25" s="14">
        <v>0</v>
      </c>
      <c r="D25" s="14">
        <v>0</v>
      </c>
      <c r="E25" s="14">
        <v>1062</v>
      </c>
      <c r="F25" s="14">
        <v>1062</v>
      </c>
      <c r="G25" s="14">
        <v>1062</v>
      </c>
      <c r="H25" s="14">
        <v>1062</v>
      </c>
      <c r="I25" s="14">
        <v>1062</v>
      </c>
      <c r="J25" s="14">
        <v>1062</v>
      </c>
    </row>
    <row r="26" spans="1:10" ht="52.8">
      <c r="A26" s="15" t="s">
        <v>31</v>
      </c>
      <c r="B26" s="14">
        <v>0</v>
      </c>
      <c r="C26" s="14">
        <v>0</v>
      </c>
      <c r="D26" s="14">
        <v>27.5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0" ht="62.25" customHeight="1">
      <c r="A27" s="15" t="s">
        <v>32</v>
      </c>
      <c r="B27" s="14">
        <v>0</v>
      </c>
      <c r="C27" s="14">
        <v>0</v>
      </c>
      <c r="D27" s="14">
        <v>34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</row>
    <row r="28" spans="1:10" ht="31.5" customHeight="1">
      <c r="A28" s="16" t="s">
        <v>16</v>
      </c>
      <c r="B28" s="12">
        <f>B29+B30+B31+B34+B32+B33</f>
        <v>25240.799999999999</v>
      </c>
      <c r="C28" s="12">
        <f t="shared" ref="C28:J28" si="5">C29+C30+C31+C34+C32+C33</f>
        <v>21126.2</v>
      </c>
      <c r="D28" s="12">
        <f t="shared" si="5"/>
        <v>21126.2</v>
      </c>
      <c r="E28" s="12">
        <f t="shared" si="5"/>
        <v>20514.099999999999</v>
      </c>
      <c r="F28" s="12">
        <f t="shared" si="5"/>
        <v>20514.099999999999</v>
      </c>
      <c r="G28" s="12">
        <f t="shared" si="5"/>
        <v>20514.099999999999</v>
      </c>
      <c r="H28" s="12">
        <f t="shared" si="5"/>
        <v>20514.099999999999</v>
      </c>
      <c r="I28" s="12">
        <f t="shared" si="5"/>
        <v>20514.099999999999</v>
      </c>
      <c r="J28" s="12">
        <f t="shared" si="5"/>
        <v>20514.099999999999</v>
      </c>
    </row>
    <row r="29" spans="1:10">
      <c r="A29" s="15" t="s">
        <v>17</v>
      </c>
      <c r="B29" s="17">
        <f>4876.7+48.5</f>
        <v>4925.2</v>
      </c>
      <c r="C29" s="17">
        <v>4876.7</v>
      </c>
      <c r="D29" s="17">
        <v>4876.7</v>
      </c>
      <c r="E29" s="17">
        <f>4496.5+197</f>
        <v>4693.5</v>
      </c>
      <c r="F29" s="17">
        <f>4496.5+197</f>
        <v>4693.5</v>
      </c>
      <c r="G29" s="17">
        <f t="shared" ref="G29:J29" si="6">4496.5+197</f>
        <v>4693.5</v>
      </c>
      <c r="H29" s="17">
        <f t="shared" si="6"/>
        <v>4693.5</v>
      </c>
      <c r="I29" s="17">
        <f t="shared" si="6"/>
        <v>4693.5</v>
      </c>
      <c r="J29" s="17">
        <f t="shared" si="6"/>
        <v>4693.5</v>
      </c>
    </row>
    <row r="30" spans="1:10">
      <c r="A30" s="15" t="s">
        <v>18</v>
      </c>
      <c r="B30" s="17">
        <v>9577</v>
      </c>
      <c r="C30" s="17">
        <v>9577</v>
      </c>
      <c r="D30" s="17">
        <v>9577</v>
      </c>
      <c r="E30" s="17">
        <v>9004.7999999999993</v>
      </c>
      <c r="F30" s="17">
        <v>9004.7999999999993</v>
      </c>
      <c r="G30" s="17">
        <v>9004.7999999999993</v>
      </c>
      <c r="H30" s="17">
        <v>9004.7999999999993</v>
      </c>
      <c r="I30" s="17">
        <v>9004.7999999999993</v>
      </c>
      <c r="J30" s="17">
        <v>9004.7999999999993</v>
      </c>
    </row>
    <row r="31" spans="1:10">
      <c r="A31" s="15" t="s">
        <v>19</v>
      </c>
      <c r="B31" s="18">
        <f>6782.5+60+216</f>
        <v>7058.5</v>
      </c>
      <c r="C31" s="18">
        <v>6672.5</v>
      </c>
      <c r="D31" s="18">
        <v>6672.5</v>
      </c>
      <c r="E31" s="18">
        <v>6496.5</v>
      </c>
      <c r="F31" s="18">
        <v>6496.5</v>
      </c>
      <c r="G31" s="18">
        <v>6496.5</v>
      </c>
      <c r="H31" s="18">
        <v>6496.5</v>
      </c>
      <c r="I31" s="18">
        <v>6496.5</v>
      </c>
      <c r="J31" s="18">
        <v>6496.5</v>
      </c>
    </row>
    <row r="32" spans="1:10" ht="56.25" customHeight="1">
      <c r="A32" s="19" t="s">
        <v>34</v>
      </c>
      <c r="B32" s="27">
        <v>2300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</row>
    <row r="33" spans="1:14" ht="27.75" customHeight="1">
      <c r="A33" s="19" t="s">
        <v>20</v>
      </c>
      <c r="B33" s="18">
        <v>181.6</v>
      </c>
      <c r="C33" s="18">
        <v>0</v>
      </c>
      <c r="D33" s="18">
        <v>0</v>
      </c>
      <c r="E33" s="18">
        <v>122.3</v>
      </c>
      <c r="F33" s="18">
        <v>122.3</v>
      </c>
      <c r="G33" s="18">
        <v>122.3</v>
      </c>
      <c r="H33" s="18">
        <v>122.3</v>
      </c>
      <c r="I33" s="18">
        <v>122.3</v>
      </c>
      <c r="J33" s="18">
        <v>122.3</v>
      </c>
    </row>
    <row r="34" spans="1:14" ht="38.25" customHeight="1">
      <c r="A34" s="13" t="s">
        <v>40</v>
      </c>
      <c r="B34" s="18">
        <f>958.7+99.8+110+30</f>
        <v>1198.5</v>
      </c>
      <c r="C34" s="18">
        <v>0</v>
      </c>
      <c r="D34" s="18">
        <v>0</v>
      </c>
      <c r="E34" s="18">
        <v>197</v>
      </c>
      <c r="F34" s="18">
        <v>197</v>
      </c>
      <c r="G34" s="18">
        <v>197</v>
      </c>
      <c r="H34" s="18">
        <v>197</v>
      </c>
      <c r="I34" s="18">
        <v>197</v>
      </c>
      <c r="J34" s="18">
        <v>197</v>
      </c>
    </row>
    <row r="35" spans="1:14" ht="26.4">
      <c r="A35" s="20" t="s">
        <v>21</v>
      </c>
      <c r="B35" s="21">
        <f>B36</f>
        <v>398.09999999999997</v>
      </c>
      <c r="C35" s="21">
        <f t="shared" ref="C35:J35" si="7">C36</f>
        <v>119.2</v>
      </c>
      <c r="D35" s="21">
        <f t="shared" si="7"/>
        <v>119.2</v>
      </c>
      <c r="E35" s="21">
        <f t="shared" si="7"/>
        <v>307</v>
      </c>
      <c r="F35" s="21">
        <f t="shared" si="7"/>
        <v>307</v>
      </c>
      <c r="G35" s="21">
        <f t="shared" si="7"/>
        <v>307</v>
      </c>
      <c r="H35" s="21">
        <f t="shared" si="7"/>
        <v>307</v>
      </c>
      <c r="I35" s="21">
        <f t="shared" si="7"/>
        <v>307</v>
      </c>
      <c r="J35" s="21">
        <f t="shared" si="7"/>
        <v>307</v>
      </c>
      <c r="K35" s="24"/>
      <c r="L35" s="24"/>
    </row>
    <row r="36" spans="1:14">
      <c r="A36" s="19" t="s">
        <v>22</v>
      </c>
      <c r="B36" s="18">
        <f>119.2+0.3+214.4+64.2</f>
        <v>398.09999999999997</v>
      </c>
      <c r="C36" s="18">
        <v>119.2</v>
      </c>
      <c r="D36" s="18">
        <v>119.2</v>
      </c>
      <c r="E36" s="18">
        <v>307</v>
      </c>
      <c r="F36" s="18">
        <v>307</v>
      </c>
      <c r="G36" s="18">
        <v>307</v>
      </c>
      <c r="H36" s="18">
        <v>307</v>
      </c>
      <c r="I36" s="18">
        <v>307</v>
      </c>
      <c r="J36" s="18">
        <v>307</v>
      </c>
    </row>
    <row r="37" spans="1:14" ht="26.4">
      <c r="A37" s="20" t="s">
        <v>27</v>
      </c>
      <c r="B37" s="21">
        <f>B38+B39</f>
        <v>53</v>
      </c>
      <c r="C37" s="21">
        <f t="shared" ref="C37:J37" si="8">C39</f>
        <v>25</v>
      </c>
      <c r="D37" s="21">
        <f t="shared" si="8"/>
        <v>25</v>
      </c>
      <c r="E37" s="21">
        <f t="shared" si="8"/>
        <v>35</v>
      </c>
      <c r="F37" s="21">
        <f t="shared" si="8"/>
        <v>35</v>
      </c>
      <c r="G37" s="21">
        <f t="shared" si="8"/>
        <v>35</v>
      </c>
      <c r="H37" s="21">
        <f t="shared" si="8"/>
        <v>35</v>
      </c>
      <c r="I37" s="21">
        <f t="shared" si="8"/>
        <v>35</v>
      </c>
      <c r="J37" s="21">
        <f t="shared" si="8"/>
        <v>35</v>
      </c>
    </row>
    <row r="38" spans="1:14">
      <c r="A38" s="19" t="s">
        <v>37</v>
      </c>
      <c r="B38" s="18">
        <v>28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</row>
    <row r="39" spans="1:14" ht="39.6">
      <c r="A39" s="19" t="s">
        <v>28</v>
      </c>
      <c r="B39" s="23">
        <v>25</v>
      </c>
      <c r="C39" s="23">
        <v>25</v>
      </c>
      <c r="D39" s="23">
        <v>25</v>
      </c>
      <c r="E39" s="23">
        <v>35</v>
      </c>
      <c r="F39" s="23">
        <v>35</v>
      </c>
      <c r="G39" s="23">
        <v>35</v>
      </c>
      <c r="H39" s="23">
        <v>35</v>
      </c>
      <c r="I39" s="23">
        <v>35</v>
      </c>
      <c r="J39" s="23">
        <v>35</v>
      </c>
      <c r="M39" s="24"/>
      <c r="N39" s="25"/>
    </row>
    <row r="40" spans="1:14" ht="26.4">
      <c r="A40" s="20" t="s">
        <v>23</v>
      </c>
      <c r="B40" s="22">
        <f>2113.8+144.3+19+20</f>
        <v>2297.1000000000004</v>
      </c>
      <c r="C40" s="22">
        <v>2110.1999999999998</v>
      </c>
      <c r="D40" s="22">
        <v>2110.1999999999998</v>
      </c>
      <c r="E40" s="22">
        <v>1861</v>
      </c>
      <c r="F40" s="22">
        <v>1861</v>
      </c>
      <c r="G40" s="22">
        <v>1861</v>
      </c>
      <c r="H40" s="22">
        <v>1861</v>
      </c>
      <c r="I40" s="22">
        <v>1861</v>
      </c>
      <c r="J40" s="22">
        <v>1861</v>
      </c>
    </row>
    <row r="41" spans="1:14" ht="26.4">
      <c r="A41" s="20" t="s">
        <v>24</v>
      </c>
      <c r="B41" s="12">
        <f>8222.5+5.4</f>
        <v>8227.9</v>
      </c>
      <c r="C41" s="12">
        <v>8222.5</v>
      </c>
      <c r="D41" s="12">
        <v>8222.5</v>
      </c>
      <c r="E41" s="12">
        <v>7715.3</v>
      </c>
      <c r="F41" s="12">
        <v>7715.3</v>
      </c>
      <c r="G41" s="12">
        <v>7715.3</v>
      </c>
      <c r="H41" s="12">
        <v>7715.3</v>
      </c>
      <c r="I41" s="12">
        <v>7715.3</v>
      </c>
      <c r="J41" s="12">
        <v>7715.3</v>
      </c>
    </row>
    <row r="42" spans="1:14" ht="26.4">
      <c r="A42" s="11" t="s">
        <v>26</v>
      </c>
      <c r="B42" s="12">
        <v>925.1</v>
      </c>
      <c r="C42" s="12">
        <v>925.1</v>
      </c>
      <c r="D42" s="12">
        <v>925.1</v>
      </c>
      <c r="E42" s="12">
        <v>863.6</v>
      </c>
      <c r="F42" s="12">
        <v>863.6</v>
      </c>
      <c r="G42" s="12">
        <v>863.6</v>
      </c>
      <c r="H42" s="12">
        <v>863.6</v>
      </c>
      <c r="I42" s="12">
        <v>863.6</v>
      </c>
      <c r="J42" s="12">
        <v>863.6</v>
      </c>
    </row>
    <row r="43" spans="1:14" ht="132">
      <c r="A43" s="11" t="s">
        <v>30</v>
      </c>
      <c r="B43" s="12">
        <f>3.1+115.1+60</f>
        <v>178.2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</row>
  </sheetData>
  <mergeCells count="4">
    <mergeCell ref="A15:A16"/>
    <mergeCell ref="B15:J15"/>
    <mergeCell ref="A13:I13"/>
    <mergeCell ref="H11:M11"/>
  </mergeCells>
  <pageMargins left="0.70866141732283472" right="0.11811023622047245" top="0.6692913385826772" bottom="0.59055118110236227" header="0.27559055118110237" footer="0.11811023622047245"/>
  <pageSetup paperSize="9" scale="81" fitToHeight="4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Прил3 соб 2022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2022-09-14T07:33:35Z</cp:lastPrinted>
  <dcterms:created xsi:type="dcterms:W3CDTF">2016-11-18T05:16:45Z</dcterms:created>
  <dcterms:modified xsi:type="dcterms:W3CDTF">2022-12-05T07:52:02Z</dcterms:modified>
</cp:coreProperties>
</file>